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21_общая структура\Бизнес-планирование\Факт\Сайт\2 квартал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Лист1!$B$1:$AF$13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1" l="1"/>
  <c r="AF12" i="1"/>
  <c r="AF10" i="1"/>
  <c r="AF9" i="1"/>
  <c r="AF8" i="1"/>
  <c r="AF7" i="1"/>
  <c r="AF6" i="1"/>
  <c r="AF13" i="1"/>
  <c r="AE12" i="1"/>
  <c r="AE10" i="1"/>
  <c r="AE9" i="1"/>
  <c r="AE8" i="1"/>
  <c r="AE7" i="1"/>
  <c r="AE6" i="1"/>
  <c r="AE11" i="1" l="1"/>
  <c r="AE13" i="1" s="1"/>
  <c r="AD12" i="1"/>
  <c r="AD8" i="1"/>
  <c r="AD11" i="1" s="1"/>
  <c r="AD13" i="1" s="1"/>
  <c r="AD10" i="1"/>
  <c r="AD9" i="1"/>
  <c r="AD7" i="1"/>
  <c r="AD6" i="1"/>
  <c r="AB10" i="1" l="1"/>
  <c r="AC12" i="1" l="1"/>
  <c r="AC10" i="1"/>
  <c r="AC9" i="1"/>
  <c r="AC8" i="1"/>
  <c r="AC7" i="1"/>
  <c r="AC6" i="1"/>
  <c r="AC11" i="1" l="1"/>
  <c r="AC13" i="1" s="1"/>
  <c r="AB12" i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<sst xmlns="http://schemas.openxmlformats.org/spreadsheetml/2006/main" count="41" uniqueCount="41">
  <si>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</si>
  <si>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</si>
  <si>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</si>
  <si>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</si>
  <si>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</si>
  <si>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</si>
  <si>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</si>
  <si>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</si>
  <si>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</si>
  <si>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</si>
  <si>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</si>
  <si>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</si>
  <si>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</si>
  <si>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</si>
  <si>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</si>
  <si>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</si>
  <si>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</si>
  <si>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</si>
  <si>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</si>
  <si>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</si>
  <si>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</si>
  <si>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</si>
  <si>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</si>
  <si>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</si>
  <si>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</si>
  <si>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</si>
  <si>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</si>
  <si>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</si>
  <si>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</si>
  <si>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</si>
  <si>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</si>
  <si>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</si>
  <si>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</si>
  <si>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</si>
  <si>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</si>
  <si>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</si>
  <si>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</si>
  <si>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</si>
  <si>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Прогноз финансовых результатов на 3 квартал 2021 года</t>
  </si>
  <si>
    <t>2 квартал 2021 года факт</t>
  </si>
  <si>
    <t>3 квартал 2021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</si>
</sst>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20/&#1054;&#1090;&#1095;&#1105;&#1090;_4&#1082;&#1074;_&#1056;&#1086;&#1089;&#1089;&#1077;&#1090;&#1080;%20&#1070;&#1075;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105;&#1090;_1&#1082;&#1074;_&#1056;&#1086;&#1089;&#1089;&#1077;&#1090;&#1080;%20&#1070;&#1075;_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1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6;&#1086;&#1089;&#1089;&#1077;&#1090;&#1080;%20&#1070;&#1075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79">
          <cell r="T79">
            <v>53659348.593056932</v>
          </cell>
        </row>
      </sheetData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Z12">
            <v>11754993.701493608</v>
          </cell>
        </row>
        <row r="18">
          <cell r="Z18">
            <v>-9961558.6309999991</v>
          </cell>
        </row>
        <row r="24">
          <cell r="Z24">
            <v>1793435.0704936106</v>
          </cell>
        </row>
        <row r="30">
          <cell r="Z30">
            <v>-6304.6464200000009</v>
          </cell>
        </row>
        <row r="31">
          <cell r="Z31">
            <v>-264568.66899999999</v>
          </cell>
        </row>
        <row r="33">
          <cell r="Z33">
            <v>55953.087180000002</v>
          </cell>
        </row>
        <row r="34">
          <cell r="Z34">
            <v>-389610.96520000004</v>
          </cell>
        </row>
        <row r="35">
          <cell r="Z35">
            <v>0</v>
          </cell>
        </row>
        <row r="36">
          <cell r="Z36">
            <v>3504634.8175599999</v>
          </cell>
        </row>
        <row r="38">
          <cell r="Z38">
            <v>-4008129.7889200007</v>
          </cell>
        </row>
        <row r="45">
          <cell r="Z45">
            <v>-305162.16267999995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T26">
            <v>5.0856204243848291E-2</v>
          </cell>
        </row>
      </sheetData>
      <sheetData sheetId="21"/>
      <sheetData sheetId="22"/>
      <sheetData sheetId="23"/>
      <sheetData sheetId="24"/>
      <sheetData sheetId="25"/>
      <sheetData sheetId="26">
        <row r="12">
          <cell r="U12">
            <v>10237591.5880665</v>
          </cell>
        </row>
        <row r="18">
          <cell r="U18">
            <v>-9055289.4440000001</v>
          </cell>
        </row>
        <row r="24">
          <cell r="U24">
            <v>1182302.1440665007</v>
          </cell>
        </row>
        <row r="30">
          <cell r="U30">
            <v>-6798.0456500000009</v>
          </cell>
        </row>
        <row r="31">
          <cell r="T31">
            <v>-191778.67600000001</v>
          </cell>
        </row>
        <row r="33">
          <cell r="U33">
            <v>88592.66347</v>
          </cell>
        </row>
        <row r="34">
          <cell r="U34">
            <v>-405707.05455</v>
          </cell>
        </row>
        <row r="35">
          <cell r="U35">
            <v>0</v>
          </cell>
        </row>
        <row r="36">
          <cell r="U36">
            <v>924717.93230999995</v>
          </cell>
        </row>
        <row r="38">
          <cell r="U38">
            <v>-899800.31713999994</v>
          </cell>
        </row>
        <row r="45">
          <cell r="U45">
            <v>-84050.793669999999</v>
          </cell>
        </row>
      </sheetData>
      <sheetData sheetId="27"/>
      <sheetData sheetId="28"/>
      <sheetData sheetId="29"/>
      <sheetData sheetId="30"/>
      <sheetData sheetId="31">
        <row r="79">
          <cell r="T79">
            <v>52492900.563977703</v>
          </cell>
        </row>
      </sheetData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Затраты_на_персонал"/>
      <sheetName val="СБП_ДопИнфо"/>
      <sheetName val="СБП_ОцП"/>
      <sheetName val="СБП_ОФР"/>
      <sheetName val="СБП_ИПР"/>
      <sheetName val="СБП_СметаЗатрат"/>
      <sheetName val="СБП_ДохРасх_ВГО"/>
      <sheetName val="СБП_БДР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Общее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3. Снижение О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L12">
            <v>10351490.667507498</v>
          </cell>
          <cell r="V12">
            <v>9696910.4010438919</v>
          </cell>
        </row>
        <row r="18">
          <cell r="L18">
            <v>-8585681.9590000007</v>
          </cell>
          <cell r="V18">
            <v>-8156932.1779999994</v>
          </cell>
        </row>
        <row r="24">
          <cell r="L24">
            <v>1765808.7085074973</v>
          </cell>
          <cell r="V24">
            <v>1539978.2230438916</v>
          </cell>
        </row>
        <row r="30">
          <cell r="L30">
            <v>-6546.6908100000001</v>
          </cell>
          <cell r="V30">
            <v>-6616.3820400000004</v>
          </cell>
        </row>
        <row r="31">
          <cell r="L31">
            <v>-206706.54300000001</v>
          </cell>
          <cell r="V31">
            <v>-187274.47600000002</v>
          </cell>
        </row>
        <row r="33">
          <cell r="L33">
            <v>96894.076459999997</v>
          </cell>
          <cell r="V33">
            <v>89568.147519999999</v>
          </cell>
        </row>
        <row r="34">
          <cell r="L34">
            <v>-656616.83107000007</v>
          </cell>
          <cell r="V34">
            <v>-401391.50884000002</v>
          </cell>
        </row>
        <row r="35">
          <cell r="L35">
            <v>0</v>
          </cell>
          <cell r="V35">
            <v>157.61914000000002</v>
          </cell>
        </row>
        <row r="36">
          <cell r="L36">
            <v>246856.00061999998</v>
          </cell>
          <cell r="V36">
            <v>458698.19035999989</v>
          </cell>
        </row>
        <row r="38">
          <cell r="L38">
            <v>-445347.58228000003</v>
          </cell>
          <cell r="V38">
            <v>-573903.71771</v>
          </cell>
        </row>
        <row r="45">
          <cell r="L45">
            <v>-188070.30509269971</v>
          </cell>
          <cell r="V45">
            <v>-254035.10308999996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F11" sqref="AF11"/>
    </sheetView>
  </sheetViews>
  <sheetFormatPr defaultRowHeight="15.75" customHeight="1" x14ac:dyDescent="0.3"/>
  <cols>
    <col min="1" max="1" width="0" hidden="1" customWidth="1"/>
    <col min="2" max="2" width="44.109375" customWidth="1"/>
    <col min="3" max="21" width="16.6640625" hidden="1" customWidth="1"/>
    <col min="22" max="27" width="16.6640625" customWidth="1"/>
    <col min="28" max="28" width="17" customWidth="1"/>
    <col min="29" max="30" width="16.5546875" customWidth="1"/>
    <col min="31" max="31" width="15.21875" customWidth="1"/>
    <col min="32" max="32" width="15.5546875" customWidth="1"/>
  </cols>
  <sheetData>
    <row r="2" spans="2:32" ht="15.75" customHeight="1" x14ac:dyDescent="0.35">
      <c r="B2" s="1" t="s">
        <v>38</v>
      </c>
      <c r="T2" s="7"/>
    </row>
    <row r="3" spans="2:32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32" ht="15.75" customHeight="1" x14ac:dyDescent="0.3">
      <c r="AA4" t="s">
        <v>11</v>
      </c>
    </row>
    <row r="5" spans="2:32" ht="30.75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39</v>
      </c>
      <c r="AF5" s="3" t="s">
        <v>40</v>
      </c>
    </row>
    <row r="6" spans="2:32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f>'[13]8.ОФР'!$Z$12</f>
        <v>11754993.701493608</v>
      </c>
      <c r="AD6" s="5">
        <f>'[14]8.ОФР'!$U$12</f>
        <v>10237591.5880665</v>
      </c>
      <c r="AE6" s="5">
        <f>'[15]8.ОФР'!$V$12</f>
        <v>9696910.4010438919</v>
      </c>
      <c r="AF6" s="5">
        <f>'[15]8.ОФР'!$L$12</f>
        <v>10351490.667507498</v>
      </c>
    </row>
    <row r="7" spans="2:32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f>'[13]8.ОФР'!$Z$18*-1</f>
        <v>9961558.6309999991</v>
      </c>
      <c r="AD7" s="5">
        <f>'[14]8.ОФР'!$U$18*-1</f>
        <v>9055289.4440000001</v>
      </c>
      <c r="AE7" s="5">
        <f>'[15]8.ОФР'!$V$18*-1</f>
        <v>8156932.1779999994</v>
      </c>
      <c r="AF7" s="5">
        <f>'[15]8.ОФР'!$L$18*-1</f>
        <v>8585681.9590000007</v>
      </c>
    </row>
    <row r="8" spans="2:32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f>'[13]8.ОФР'!$Z$24</f>
        <v>1793435.0704936106</v>
      </c>
      <c r="AD8" s="5">
        <f>'[14]8.ОФР'!$U$24</f>
        <v>1182302.1440665007</v>
      </c>
      <c r="AE8" s="5">
        <f>'[15]8.ОФР'!$V$24</f>
        <v>1539978.2230438916</v>
      </c>
      <c r="AF8" s="5">
        <f>'[15]8.ОФР'!$L$24</f>
        <v>1765808.7085074973</v>
      </c>
    </row>
    <row r="9" spans="2:32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f>'[13]8.ОФР'!$Z$30*-1+'[13]8.ОФР'!$Z$31*-1</f>
        <v>270873.31542</v>
      </c>
      <c r="AD9" s="5">
        <f>('[14]8.ОФР'!$U$30+'[14]8.ОФР'!$T$31)*-1</f>
        <v>198576.72165000002</v>
      </c>
      <c r="AE9" s="5">
        <f>('[15]8.ОФР'!$V$30+'[15]8.ОФР'!$V$31)*-1</f>
        <v>193890.85804000002</v>
      </c>
      <c r="AF9" s="5">
        <f>('[15]8.ОФР'!$L$30+'[15]8.ОФР'!$L$31)*-1</f>
        <v>213253.23381000001</v>
      </c>
    </row>
    <row r="10" spans="2:32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f>'[13]8.ОФР'!$Z$33+'[13]8.ОФР'!$Z$34+'[13]8.ОФР'!$Z$35+'[13]8.ОФР'!$Z$36+'[13]8.ОФР'!$Z$38</f>
        <v>-837152.84938000096</v>
      </c>
      <c r="AD10" s="5">
        <f>'[14]8.ОФР'!$U$33+'[14]8.ОФР'!$U$34+'[14]8.ОФР'!$U$36+'[14]8.ОФР'!$U$38+'[14]8.ОФР'!$U$35</f>
        <v>-292196.77590999997</v>
      </c>
      <c r="AE10" s="5">
        <f>'[15]8.ОФР'!$V$33+'[15]8.ОФР'!$V$34+'[15]8.ОФР'!$V$36+'[15]8.ОФР'!$V$38+'[15]8.ОФР'!$V$35</f>
        <v>-426871.26953000011</v>
      </c>
      <c r="AF10" s="5">
        <f>'[15]8.ОФР'!$L$33+'[15]8.ОФР'!$L$34+'[15]8.ОФР'!$L$36+'[15]8.ОФР'!$L$38+'[15]8.ОФР'!$L$35</f>
        <v>-758214.33627000009</v>
      </c>
    </row>
    <row r="11" spans="2:32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f t="shared" ref="AC11:AD11" si="6">AC8-AC9+AC10</f>
        <v>685408.90569360973</v>
      </c>
      <c r="AD11" s="5">
        <f t="shared" si="6"/>
        <v>691528.64650650078</v>
      </c>
      <c r="AE11" s="5">
        <f t="shared" ref="AE11:AF11" si="7">AE8-AE9+AE10</f>
        <v>919216.09547389136</v>
      </c>
      <c r="AF11" s="5">
        <f>AF8-AF9+AF10</f>
        <v>794341.13842749712</v>
      </c>
    </row>
    <row r="12" spans="2:32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f>'[13]8.ОФР'!$Z$45*-1</f>
        <v>305162.16267999995</v>
      </c>
      <c r="AD12" s="5">
        <f>'[14]8.ОФР'!$U$45*-1</f>
        <v>84050.793669999999</v>
      </c>
      <c r="AE12" s="5">
        <f>'[15]8.ОФР'!$V$45*-1</f>
        <v>254035.10308999996</v>
      </c>
      <c r="AF12" s="5">
        <f>'[15]8.ОФР'!$L$45*-1</f>
        <v>188070.30509269971</v>
      </c>
    </row>
    <row r="13" spans="2:32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8">(N11-N12)</f>
        <v>22722.589169354003</v>
      </c>
      <c r="O13" s="5">
        <f t="shared" si="8"/>
        <v>3597.8935998957604</v>
      </c>
      <c r="P13" s="5">
        <f t="shared" ref="P13:Q13" si="9">(P11-P12)</f>
        <v>1482315.8072363201</v>
      </c>
      <c r="Q13" s="5">
        <f t="shared" si="9"/>
        <v>-997197.91379164858</v>
      </c>
      <c r="R13" s="5">
        <f t="shared" ref="R13:V13" si="10">(R11-R12)</f>
        <v>441679.6708897092</v>
      </c>
      <c r="S13" s="5">
        <f t="shared" si="10"/>
        <v>522342.75250481075</v>
      </c>
      <c r="T13" s="5">
        <f t="shared" si="10"/>
        <v>149831.27521877104</v>
      </c>
      <c r="U13" s="5">
        <f t="shared" si="10"/>
        <v>7857.160373460254</v>
      </c>
      <c r="V13" s="5">
        <f t="shared" si="10"/>
        <v>1017659.4793093811</v>
      </c>
      <c r="W13" s="5">
        <f t="shared" ref="W13:X13" si="11">(W11-W12)</f>
        <v>-100456.14443617914</v>
      </c>
      <c r="X13" s="5">
        <f t="shared" si="11"/>
        <v>-408878.1867602712</v>
      </c>
      <c r="Y13" s="5">
        <f t="shared" ref="Y13:AA13" si="12">(Y11-Y12)</f>
        <v>-3706785.2773363278</v>
      </c>
      <c r="Z13" s="5">
        <f t="shared" ref="Z13" si="13">(Z11-Z12)</f>
        <v>261731.8864435103</v>
      </c>
      <c r="AA13" s="5">
        <f t="shared" si="12"/>
        <v>-458049.25654332223</v>
      </c>
      <c r="AB13" s="5">
        <f t="shared" ref="AB13" si="14">(AB11-AB12)</f>
        <v>-393371.50951671187</v>
      </c>
      <c r="AC13" s="5">
        <f t="shared" ref="AC13:AE13" si="15">(AC11-AC12)</f>
        <v>380246.74301360978</v>
      </c>
      <c r="AD13" s="5">
        <f t="shared" ref="AD13:AE13" si="16">(AD11-AD12)</f>
        <v>607477.85283650074</v>
      </c>
      <c r="AE13" s="5">
        <f t="shared" si="16"/>
        <v>665180.99238389137</v>
      </c>
      <c r="AF13" s="5">
        <f t="shared" ref="AF13" si="17">(AF11-AF12)</f>
        <v>606270.83333479741</v>
      </c>
    </row>
  </sheetData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2021-08-19T10:01:50Z</dcterms:modified>
</cp:coreProperties>
</file>